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<sst xmlns="http://schemas.openxmlformats.org/spreadsheetml/2006/main" count="78" uniqueCount="56">
  <si>
    <t>Date</t>
  </si>
  <si>
    <t>Partie prenante</t>
  </si>
  <si>
    <t>N° B.F.</t>
  </si>
  <si>
    <t>Quantité entrée</t>
  </si>
  <si>
    <t>P.U.</t>
  </si>
  <si>
    <t>Quantité sortie</t>
  </si>
  <si>
    <t>Valeur entrée</t>
  </si>
  <si>
    <t>Valeur Sortie</t>
  </si>
  <si>
    <t>Désignation des objets</t>
  </si>
  <si>
    <t>Pied d'appareil photo</t>
  </si>
  <si>
    <t>Porte lame cutter</t>
  </si>
  <si>
    <t>Ensemble siège/table enfant</t>
  </si>
  <si>
    <t>Escalier</t>
  </si>
  <si>
    <t>Restaurant Pédagogique</t>
  </si>
  <si>
    <t>Plats cuisinés</t>
  </si>
  <si>
    <t>Report page 1</t>
  </si>
  <si>
    <t>Confiturier</t>
  </si>
  <si>
    <t>Valeur stock</t>
  </si>
  <si>
    <t>Quantité restante</t>
  </si>
  <si>
    <t>Paire embout scooter</t>
  </si>
  <si>
    <t>Bouton de porte</t>
  </si>
  <si>
    <t>Fléchette</t>
  </si>
  <si>
    <t>Bouchon de valve</t>
  </si>
  <si>
    <t>Lances d'arrosage</t>
  </si>
  <si>
    <t>Echiquier</t>
  </si>
  <si>
    <t>Report stock 2004</t>
  </si>
  <si>
    <t>Total année 2005</t>
  </si>
  <si>
    <t>Agencement de bureau</t>
  </si>
  <si>
    <t>12/2004</t>
  </si>
  <si>
    <t>10/2003</t>
  </si>
  <si>
    <t>Porte intérieure</t>
  </si>
  <si>
    <t>08/2004</t>
  </si>
  <si>
    <t>Porte</t>
  </si>
  <si>
    <t>01/2005</t>
  </si>
  <si>
    <t>Portillons</t>
  </si>
  <si>
    <t>02/2005</t>
  </si>
  <si>
    <t>Boîte porte clefs</t>
  </si>
  <si>
    <t>Pointes de portail</t>
  </si>
  <si>
    <t>11/2004</t>
  </si>
  <si>
    <t>Billot bois</t>
  </si>
  <si>
    <t>08/2005</t>
  </si>
  <si>
    <t>Table de jardin</t>
  </si>
  <si>
    <t>07/2005</t>
  </si>
  <si>
    <t>Volets/portail</t>
  </si>
  <si>
    <t>05/2005</t>
  </si>
  <si>
    <t>Agencement de cuisine</t>
  </si>
  <si>
    <t>09/2005</t>
  </si>
  <si>
    <t>Chevilles/clefs</t>
  </si>
  <si>
    <t>15/2005</t>
  </si>
  <si>
    <t>Agencement d'étagères</t>
  </si>
  <si>
    <t>10/2005</t>
  </si>
  <si>
    <t>Porte enceintes</t>
  </si>
  <si>
    <t>13/2005</t>
  </si>
  <si>
    <t>12/2005</t>
  </si>
  <si>
    <t>14/2005</t>
  </si>
  <si>
    <t>Chevalet de peintre (lot de 6)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</si>
</sst>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44" fontId="1" fillId="0" borderId="1" xfId="15" applyFont="1" applyBorder="1" applyAlignment="1">
      <alignment horizontal="center"/>
    </xf>
    <xf numFmtId="44" fontId="1" fillId="0" borderId="1" xfId="18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44" fontId="2" fillId="0" borderId="1" xfId="18" applyFont="1" applyBorder="1" applyAlignment="1">
      <alignment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44" fontId="0" fillId="0" borderId="1" xfId="18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4" fontId="2" fillId="0" borderId="0" xfId="18" applyFont="1" applyBorder="1" applyAlignment="1">
      <alignment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4" fontId="0" fillId="0" borderId="0" xfId="18" applyFont="1" applyBorder="1" applyAlignment="1">
      <alignment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44" fontId="0" fillId="0" borderId="1" xfId="18" applyFont="1" applyBorder="1" applyAlignment="1">
      <alignment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4" fontId="0" fillId="0" borderId="0" xfId="18" applyFont="1" applyBorder="1" applyAlignment="1">
      <alignment/>
    </xf>
    <xf numFmtId="44" fontId="0" fillId="0" borderId="0" xfId="15" applyFon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44" fontId="0" fillId="0" borderId="2" xfId="18" applyFont="1" applyBorder="1" applyAlignment="1">
      <alignment/>
    </xf>
    <xf numFmtId="0" fontId="1" fillId="0" borderId="2" xfId="0" applyFont="1" applyBorder="1" applyAlignment="1">
      <alignment horizontal="center"/>
    </xf>
    <xf numFmtId="44" fontId="1" fillId="0" borderId="2" xfId="15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75" zoomScaleNormal="90" zoomScaleSheetLayoutView="75" workbookViewId="0" topLeftCell="A4">
      <selection activeCell="C10" sqref="C10"/>
    </sheetView>
  </sheetViews>
  <sheetFormatPr defaultColWidth="11.421875" defaultRowHeight="12.75"/>
  <cols>
    <col min="1" max="1" width="24.8515625" style="32" customWidth="1"/>
    <col min="2" max="2" width="10.7109375" style="34" customWidth="1"/>
    <col min="3" max="3" width="20.140625" style="34" bestFit="1" customWidth="1"/>
    <col min="4" max="4" width="9.421875" style="35" bestFit="1" customWidth="1"/>
    <col min="5" max="5" width="10.8515625" style="36" bestFit="1" customWidth="1"/>
    <col min="6" max="6" width="11.28125" style="34" bestFit="1" customWidth="1"/>
    <col min="7" max="7" width="11.8515625" style="34" customWidth="1"/>
    <col min="8" max="8" width="11.00390625" style="36" customWidth="1"/>
    <col min="9" max="9" width="11.8515625" style="34" customWidth="1"/>
    <col min="10" max="10" width="12.57421875" style="36" customWidth="1"/>
    <col min="11" max="11" width="12.28125" style="34" customWidth="1"/>
    <col min="12" max="16384" width="11.421875" style="34" customWidth="1"/>
  </cols>
  <sheetData>
    <row r="1" spans="1:11" s="43" customFormat="1" ht="30" customHeight="1">
      <c r="A1" s="43" t="s">
        <v>8</v>
      </c>
      <c r="B1" s="43" t="s">
        <v>0</v>
      </c>
      <c r="C1" s="43" t="s">
        <v>1</v>
      </c>
      <c r="D1" s="44" t="s">
        <v>2</v>
      </c>
      <c r="E1" s="43" t="s">
        <v>3</v>
      </c>
      <c r="F1" s="43" t="s">
        <v>4</v>
      </c>
      <c r="G1" s="43" t="s">
        <v>6</v>
      </c>
      <c r="H1" s="43" t="s">
        <v>5</v>
      </c>
      <c r="I1" s="43" t="s">
        <v>7</v>
      </c>
      <c r="J1" s="43" t="s">
        <v>18</v>
      </c>
      <c r="K1" s="43" t="s">
        <v>17</v>
      </c>
    </row>
    <row r="2" spans="1:11" s="23" customFormat="1" ht="13.5" thickBot="1">
      <c r="A2" s="10" t="s">
        <v>27</v>
      </c>
      <c r="B2" s="11">
        <v>38387</v>
      </c>
      <c r="C2" s="12"/>
      <c r="D2" s="13" t="s">
        <v>28</v>
      </c>
      <c r="E2" s="14">
        <v>1</v>
      </c>
      <c r="F2" s="15">
        <v>757</v>
      </c>
      <c r="G2" s="15">
        <f>F2*E2</f>
        <v>757</v>
      </c>
      <c r="H2" s="14">
        <v>1</v>
      </c>
      <c r="I2" s="15">
        <f>H2*F2</f>
        <v>757</v>
      </c>
      <c r="J2" s="1">
        <f>E2-H2</f>
        <v>0</v>
      </c>
      <c r="K2" s="2">
        <f>J2*F2</f>
        <v>0</v>
      </c>
    </row>
    <row r="3" spans="1:11" s="23" customFormat="1" ht="13.5" thickBot="1">
      <c r="A3" s="45" t="s">
        <v>45</v>
      </c>
      <c r="B3" s="46">
        <v>38497</v>
      </c>
      <c r="C3" s="47"/>
      <c r="D3" s="48" t="s">
        <v>46</v>
      </c>
      <c r="E3" s="49">
        <v>1</v>
      </c>
      <c r="F3" s="50">
        <v>190</v>
      </c>
      <c r="G3" s="50">
        <f>F3*E3</f>
        <v>190</v>
      </c>
      <c r="H3" s="49">
        <v>1</v>
      </c>
      <c r="I3" s="50">
        <f>H3*F3</f>
        <v>190</v>
      </c>
      <c r="J3" s="51">
        <f>E3-H3</f>
        <v>0</v>
      </c>
      <c r="K3" s="52">
        <f>J3*F3</f>
        <v>0</v>
      </c>
    </row>
    <row r="4" spans="1:11" s="23" customFormat="1" ht="13.5" thickBot="1">
      <c r="A4" s="45" t="s">
        <v>49</v>
      </c>
      <c r="B4" s="46">
        <v>38525</v>
      </c>
      <c r="C4" s="47"/>
      <c r="D4" s="48" t="s">
        <v>50</v>
      </c>
      <c r="E4" s="49">
        <v>1</v>
      </c>
      <c r="F4" s="50">
        <v>32</v>
      </c>
      <c r="G4" s="50">
        <f>F4*E4</f>
        <v>32</v>
      </c>
      <c r="H4" s="49">
        <v>1</v>
      </c>
      <c r="I4" s="50">
        <f>H4*F4</f>
        <v>32</v>
      </c>
      <c r="J4" s="51">
        <f>E4-H4</f>
        <v>0</v>
      </c>
      <c r="K4" s="52">
        <f>J4*F4</f>
        <v>0</v>
      </c>
    </row>
    <row r="5" spans="1:11" s="23" customFormat="1" ht="12.75">
      <c r="A5" s="21" t="s">
        <v>39</v>
      </c>
      <c r="D5" s="24" t="s">
        <v>40</v>
      </c>
      <c r="E5" s="4">
        <v>15</v>
      </c>
      <c r="F5" s="25">
        <v>58</v>
      </c>
      <c r="G5" s="25">
        <f>E5*F5</f>
        <v>870</v>
      </c>
      <c r="H5" s="4"/>
      <c r="I5" s="25">
        <f>H5*F5</f>
        <v>0</v>
      </c>
      <c r="J5" s="4">
        <f>E5-H5</f>
        <v>15</v>
      </c>
      <c r="K5" s="25">
        <f>J5*F5</f>
        <v>870</v>
      </c>
    </row>
    <row r="6" spans="1:11" s="23" customFormat="1" ht="12.75">
      <c r="A6" s="21"/>
      <c r="B6" s="22">
        <v>38449</v>
      </c>
      <c r="D6" s="24"/>
      <c r="E6" s="4"/>
      <c r="F6" s="25"/>
      <c r="G6" s="25"/>
      <c r="H6" s="4">
        <v>1</v>
      </c>
      <c r="I6" s="25">
        <f>H6*$F5</f>
        <v>58</v>
      </c>
      <c r="J6" s="4">
        <f>J5-H6</f>
        <v>14</v>
      </c>
      <c r="K6" s="25">
        <f>J6*58</f>
        <v>812</v>
      </c>
    </row>
    <row r="7" spans="1:11" s="23" customFormat="1" ht="12.75">
      <c r="A7" s="21"/>
      <c r="B7" s="22">
        <v>38449</v>
      </c>
      <c r="D7" s="24"/>
      <c r="E7" s="4"/>
      <c r="F7" s="25"/>
      <c r="G7" s="25"/>
      <c r="H7" s="4">
        <v>1</v>
      </c>
      <c r="I7" s="25">
        <f>H7*58</f>
        <v>58</v>
      </c>
      <c r="J7" s="4">
        <f aca="true" t="shared" si="0" ref="J7:J15">J6-H7</f>
        <v>13</v>
      </c>
      <c r="K7" s="25">
        <f aca="true" t="shared" si="1" ref="K7:K16">J7*58</f>
        <v>754</v>
      </c>
    </row>
    <row r="8" spans="1:11" s="23" customFormat="1" ht="12.75">
      <c r="A8" s="21"/>
      <c r="B8" s="22">
        <v>38449</v>
      </c>
      <c r="D8" s="24"/>
      <c r="E8" s="4"/>
      <c r="F8" s="25"/>
      <c r="G8" s="25"/>
      <c r="H8" s="4">
        <v>1</v>
      </c>
      <c r="I8" s="25">
        <v>58</v>
      </c>
      <c r="J8" s="4">
        <f t="shared" si="0"/>
        <v>12</v>
      </c>
      <c r="K8" s="25">
        <f t="shared" si="1"/>
        <v>696</v>
      </c>
    </row>
    <row r="9" spans="1:11" s="23" customFormat="1" ht="12.75">
      <c r="A9" s="21"/>
      <c r="B9" s="22">
        <v>38449</v>
      </c>
      <c r="D9" s="24"/>
      <c r="E9" s="4"/>
      <c r="F9" s="25"/>
      <c r="G9" s="25"/>
      <c r="H9" s="4">
        <v>1</v>
      </c>
      <c r="I9" s="25">
        <v>58</v>
      </c>
      <c r="J9" s="4">
        <f t="shared" si="0"/>
        <v>11</v>
      </c>
      <c r="K9" s="25">
        <f t="shared" si="1"/>
        <v>638</v>
      </c>
    </row>
    <row r="10" spans="1:11" s="23" customFormat="1" ht="12.75">
      <c r="A10" s="21"/>
      <c r="B10" s="22">
        <v>38449</v>
      </c>
      <c r="D10" s="24"/>
      <c r="E10" s="4"/>
      <c r="F10" s="25"/>
      <c r="G10" s="25"/>
      <c r="H10" s="4">
        <v>1</v>
      </c>
      <c r="I10" s="25">
        <v>58</v>
      </c>
      <c r="J10" s="4">
        <f t="shared" si="0"/>
        <v>10</v>
      </c>
      <c r="K10" s="25">
        <f t="shared" si="1"/>
        <v>580</v>
      </c>
    </row>
    <row r="11" spans="1:11" s="23" customFormat="1" ht="12.75">
      <c r="A11" s="21"/>
      <c r="B11" s="22">
        <v>38449</v>
      </c>
      <c r="D11" s="24"/>
      <c r="E11" s="4"/>
      <c r="F11" s="25"/>
      <c r="G11" s="25"/>
      <c r="H11" s="4">
        <v>1</v>
      </c>
      <c r="I11" s="25">
        <v>58</v>
      </c>
      <c r="J11" s="4">
        <f t="shared" si="0"/>
        <v>9</v>
      </c>
      <c r="K11" s="25">
        <f t="shared" si="1"/>
        <v>522</v>
      </c>
    </row>
    <row r="12" spans="1:11" s="23" customFormat="1" ht="12.75">
      <c r="A12" s="21"/>
      <c r="B12" s="22">
        <v>38449</v>
      </c>
      <c r="D12" s="24"/>
      <c r="E12" s="4"/>
      <c r="F12" s="25"/>
      <c r="G12" s="25"/>
      <c r="H12" s="4">
        <v>1</v>
      </c>
      <c r="I12" s="25">
        <v>58</v>
      </c>
      <c r="J12" s="4">
        <f t="shared" si="0"/>
        <v>8</v>
      </c>
      <c r="K12" s="25">
        <f t="shared" si="1"/>
        <v>464</v>
      </c>
    </row>
    <row r="13" spans="1:11" s="23" customFormat="1" ht="12.75">
      <c r="A13" s="21"/>
      <c r="B13" s="22">
        <v>38484</v>
      </c>
      <c r="D13" s="24"/>
      <c r="E13" s="4"/>
      <c r="F13" s="25"/>
      <c r="G13" s="25"/>
      <c r="H13" s="4">
        <v>1</v>
      </c>
      <c r="I13" s="25">
        <v>58</v>
      </c>
      <c r="J13" s="4">
        <f t="shared" si="0"/>
        <v>7</v>
      </c>
      <c r="K13" s="25">
        <f t="shared" si="1"/>
        <v>406</v>
      </c>
    </row>
    <row r="14" spans="1:11" s="23" customFormat="1" ht="12.75">
      <c r="A14" s="21"/>
      <c r="B14" s="22">
        <v>38484</v>
      </c>
      <c r="D14" s="24"/>
      <c r="E14" s="4"/>
      <c r="F14" s="25"/>
      <c r="G14" s="25"/>
      <c r="H14" s="4">
        <v>1</v>
      </c>
      <c r="I14" s="25">
        <v>58</v>
      </c>
      <c r="J14" s="4">
        <f t="shared" si="0"/>
        <v>6</v>
      </c>
      <c r="K14" s="25">
        <f t="shared" si="1"/>
        <v>348</v>
      </c>
    </row>
    <row r="15" spans="1:11" s="23" customFormat="1" ht="12.75">
      <c r="A15" s="21"/>
      <c r="B15" s="22">
        <v>38484</v>
      </c>
      <c r="D15" s="24"/>
      <c r="E15" s="4"/>
      <c r="F15" s="25"/>
      <c r="G15" s="25"/>
      <c r="H15" s="4">
        <v>1</v>
      </c>
      <c r="I15" s="25">
        <v>58</v>
      </c>
      <c r="J15" s="4">
        <f t="shared" si="0"/>
        <v>5</v>
      </c>
      <c r="K15" s="25">
        <f t="shared" si="1"/>
        <v>290</v>
      </c>
    </row>
    <row r="16" spans="1:11" s="23" customFormat="1" ht="13.5" thickBot="1">
      <c r="A16" s="10"/>
      <c r="B16" s="11">
        <v>38511</v>
      </c>
      <c r="C16" s="12"/>
      <c r="D16" s="13"/>
      <c r="E16" s="14"/>
      <c r="F16" s="15"/>
      <c r="G16" s="15"/>
      <c r="H16" s="14">
        <v>1</v>
      </c>
      <c r="I16" s="15">
        <v>58</v>
      </c>
      <c r="J16" s="1">
        <f>J15-H16</f>
        <v>4</v>
      </c>
      <c r="K16" s="3">
        <f t="shared" si="1"/>
        <v>232</v>
      </c>
    </row>
    <row r="17" spans="1:11" ht="12.75">
      <c r="A17" s="16" t="s">
        <v>22</v>
      </c>
      <c r="B17" s="17"/>
      <c r="C17" s="17" t="s">
        <v>25</v>
      </c>
      <c r="D17" s="18"/>
      <c r="E17" s="19">
        <v>108</v>
      </c>
      <c r="F17" s="20">
        <v>0.6</v>
      </c>
      <c r="G17" s="20">
        <f>E17*F17</f>
        <v>64.8</v>
      </c>
      <c r="I17" s="37">
        <f>H17*F17</f>
        <v>0</v>
      </c>
      <c r="J17" s="36">
        <f>E17-H17</f>
        <v>108</v>
      </c>
      <c r="K17" s="37">
        <f>J17*F17</f>
        <v>64.8</v>
      </c>
    </row>
    <row r="18" spans="2:11" ht="12.75">
      <c r="B18" s="33">
        <v>38387</v>
      </c>
      <c r="F18" s="37"/>
      <c r="G18" s="37"/>
      <c r="H18" s="36">
        <v>26</v>
      </c>
      <c r="I18" s="37">
        <f aca="true" t="shared" si="2" ref="I18:I23">H18*0.6</f>
        <v>15.6</v>
      </c>
      <c r="J18" s="36">
        <f aca="true" t="shared" si="3" ref="J18:K23">J17-H18</f>
        <v>82</v>
      </c>
      <c r="K18" s="38">
        <f t="shared" si="3"/>
        <v>49.199999999999996</v>
      </c>
    </row>
    <row r="19" spans="2:11" ht="12.75">
      <c r="B19" s="33">
        <v>38496</v>
      </c>
      <c r="F19" s="37"/>
      <c r="G19" s="37"/>
      <c r="H19" s="36">
        <v>2</v>
      </c>
      <c r="I19" s="37">
        <f t="shared" si="2"/>
        <v>1.2</v>
      </c>
      <c r="J19" s="36">
        <f t="shared" si="3"/>
        <v>80</v>
      </c>
      <c r="K19" s="38">
        <f t="shared" si="3"/>
        <v>47.99999999999999</v>
      </c>
    </row>
    <row r="20" spans="2:11" ht="12.75">
      <c r="B20" s="33">
        <v>38496</v>
      </c>
      <c r="F20" s="37"/>
      <c r="G20" s="37"/>
      <c r="H20" s="36">
        <v>18</v>
      </c>
      <c r="I20" s="37">
        <f t="shared" si="2"/>
        <v>10.799999999999999</v>
      </c>
      <c r="J20" s="36">
        <f t="shared" si="3"/>
        <v>62</v>
      </c>
      <c r="K20" s="38">
        <f t="shared" si="3"/>
        <v>37.199999999999996</v>
      </c>
    </row>
    <row r="21" spans="2:11" ht="12.75">
      <c r="B21" s="33">
        <v>38496</v>
      </c>
      <c r="F21" s="37"/>
      <c r="G21" s="37"/>
      <c r="H21" s="36">
        <v>2</v>
      </c>
      <c r="I21" s="37">
        <f t="shared" si="2"/>
        <v>1.2</v>
      </c>
      <c r="J21" s="36">
        <f t="shared" si="3"/>
        <v>60</v>
      </c>
      <c r="K21" s="38">
        <f t="shared" si="3"/>
        <v>35.99999999999999</v>
      </c>
    </row>
    <row r="22" spans="2:11" ht="12.75">
      <c r="B22" s="33">
        <v>38496</v>
      </c>
      <c r="F22" s="37"/>
      <c r="G22" s="37"/>
      <c r="H22" s="36">
        <v>2</v>
      </c>
      <c r="I22" s="37">
        <f t="shared" si="2"/>
        <v>1.2</v>
      </c>
      <c r="J22" s="36">
        <f t="shared" si="3"/>
        <v>58</v>
      </c>
      <c r="K22" s="38">
        <f t="shared" si="3"/>
        <v>34.79999999999999</v>
      </c>
    </row>
    <row r="23" spans="1:11" ht="13.5" thickBot="1">
      <c r="A23" s="26"/>
      <c r="B23" s="27">
        <v>38496</v>
      </c>
      <c r="C23" s="28"/>
      <c r="D23" s="29"/>
      <c r="E23" s="30"/>
      <c r="F23" s="31"/>
      <c r="G23" s="31"/>
      <c r="H23" s="30">
        <v>2</v>
      </c>
      <c r="I23" s="31">
        <f t="shared" si="2"/>
        <v>1.2</v>
      </c>
      <c r="J23" s="1">
        <f t="shared" si="3"/>
        <v>56</v>
      </c>
      <c r="K23" s="2">
        <f t="shared" si="3"/>
        <v>33.59999999999999</v>
      </c>
    </row>
    <row r="24" spans="1:11" ht="12.75">
      <c r="A24" s="16" t="s">
        <v>20</v>
      </c>
      <c r="B24" s="17"/>
      <c r="C24" s="17" t="s">
        <v>25</v>
      </c>
      <c r="D24" s="18"/>
      <c r="E24" s="19">
        <v>27</v>
      </c>
      <c r="F24" s="20">
        <v>0.82</v>
      </c>
      <c r="G24" s="20">
        <f>E24*F24</f>
        <v>22.139999999999997</v>
      </c>
      <c r="I24" s="37">
        <f>H24*F24</f>
        <v>0</v>
      </c>
      <c r="J24" s="36">
        <f>E24-H24</f>
        <v>27</v>
      </c>
      <c r="K24" s="37">
        <f>J24*F24</f>
        <v>22.139999999999997</v>
      </c>
    </row>
    <row r="25" spans="2:11" ht="12.75">
      <c r="B25" s="33">
        <v>38387</v>
      </c>
      <c r="F25" s="37"/>
      <c r="G25" s="37"/>
      <c r="H25" s="36">
        <v>11</v>
      </c>
      <c r="I25" s="37">
        <f>H25*0.82</f>
        <v>9.02</v>
      </c>
      <c r="J25" s="36">
        <f>J24-H25</f>
        <v>16</v>
      </c>
      <c r="K25" s="38">
        <f>K24-I25</f>
        <v>13.119999999999997</v>
      </c>
    </row>
    <row r="26" spans="1:11" ht="13.5" thickBot="1">
      <c r="A26" s="26"/>
      <c r="B26" s="27">
        <v>38496</v>
      </c>
      <c r="C26" s="28"/>
      <c r="D26" s="29"/>
      <c r="E26" s="30"/>
      <c r="F26" s="31"/>
      <c r="G26" s="31"/>
      <c r="H26" s="30">
        <v>5</v>
      </c>
      <c r="I26" s="31">
        <f>H26*0.82</f>
        <v>4.1</v>
      </c>
      <c r="J26" s="1">
        <f>J25-H26</f>
        <v>11</v>
      </c>
      <c r="K26" s="2">
        <f>K25-I26</f>
        <v>9.019999999999998</v>
      </c>
    </row>
    <row r="27" spans="1:11" ht="12.75">
      <c r="A27" s="16" t="s">
        <v>36</v>
      </c>
      <c r="B27" s="39">
        <v>38387</v>
      </c>
      <c r="C27" s="17"/>
      <c r="D27" s="18"/>
      <c r="E27" s="19">
        <v>9</v>
      </c>
      <c r="F27" s="20">
        <v>10</v>
      </c>
      <c r="G27" s="20">
        <f>E27*F27</f>
        <v>90</v>
      </c>
      <c r="I27" s="37">
        <f>H27*F27</f>
        <v>0</v>
      </c>
      <c r="J27" s="36">
        <f>E27-H27</f>
        <v>9</v>
      </c>
      <c r="K27" s="37">
        <f>J27*F27</f>
        <v>90</v>
      </c>
    </row>
    <row r="28" spans="2:11" ht="12.75">
      <c r="B28" s="33"/>
      <c r="F28" s="37"/>
      <c r="G28" s="37"/>
      <c r="H28" s="36">
        <v>1</v>
      </c>
      <c r="I28" s="37">
        <f>H28*10</f>
        <v>10</v>
      </c>
      <c r="J28" s="36">
        <f aca="true" t="shared" si="4" ref="J28:J36">J27-H28</f>
        <v>8</v>
      </c>
      <c r="K28" s="38">
        <f aca="true" t="shared" si="5" ref="K28:K36">K27-I28</f>
        <v>80</v>
      </c>
    </row>
    <row r="29" spans="2:11" ht="12.75">
      <c r="B29" s="33"/>
      <c r="F29" s="37"/>
      <c r="G29" s="37"/>
      <c r="H29" s="36">
        <v>1</v>
      </c>
      <c r="I29" s="37">
        <f>H29*10</f>
        <v>10</v>
      </c>
      <c r="J29" s="36">
        <f t="shared" si="4"/>
        <v>7</v>
      </c>
      <c r="K29" s="38">
        <f t="shared" si="5"/>
        <v>70</v>
      </c>
    </row>
    <row r="30" spans="2:11" ht="12.75">
      <c r="B30" s="33"/>
      <c r="F30" s="37"/>
      <c r="G30" s="37"/>
      <c r="H30" s="36">
        <v>1</v>
      </c>
      <c r="I30" s="37">
        <f>H30*10</f>
        <v>10</v>
      </c>
      <c r="J30" s="36">
        <f t="shared" si="4"/>
        <v>6</v>
      </c>
      <c r="K30" s="38">
        <f t="shared" si="5"/>
        <v>60</v>
      </c>
    </row>
    <row r="31" spans="2:11" ht="12" customHeight="1">
      <c r="B31" s="33"/>
      <c r="F31" s="37"/>
      <c r="G31" s="37"/>
      <c r="H31" s="36">
        <v>1</v>
      </c>
      <c r="I31" s="37">
        <f aca="true" t="shared" si="6" ref="I31:I36">H31*10</f>
        <v>10</v>
      </c>
      <c r="J31" s="36">
        <f t="shared" si="4"/>
        <v>5</v>
      </c>
      <c r="K31" s="38">
        <f t="shared" si="5"/>
        <v>50</v>
      </c>
    </row>
    <row r="32" spans="2:11" ht="12.75">
      <c r="B32" s="33"/>
      <c r="F32" s="37"/>
      <c r="G32" s="37"/>
      <c r="H32" s="36">
        <v>1</v>
      </c>
      <c r="I32" s="37">
        <f t="shared" si="6"/>
        <v>10</v>
      </c>
      <c r="J32" s="36">
        <f t="shared" si="4"/>
        <v>4</v>
      </c>
      <c r="K32" s="38">
        <f t="shared" si="5"/>
        <v>40</v>
      </c>
    </row>
    <row r="33" spans="2:11" ht="12.75">
      <c r="B33" s="33"/>
      <c r="F33" s="37"/>
      <c r="G33" s="37"/>
      <c r="H33" s="36">
        <v>1</v>
      </c>
      <c r="I33" s="37">
        <f t="shared" si="6"/>
        <v>10</v>
      </c>
      <c r="J33" s="36">
        <f t="shared" si="4"/>
        <v>3</v>
      </c>
      <c r="K33" s="38">
        <f t="shared" si="5"/>
        <v>30</v>
      </c>
    </row>
    <row r="34" spans="2:11" ht="12.75">
      <c r="B34" s="33"/>
      <c r="F34" s="37"/>
      <c r="G34" s="37"/>
      <c r="H34" s="36">
        <v>1</v>
      </c>
      <c r="I34" s="37">
        <f t="shared" si="6"/>
        <v>10</v>
      </c>
      <c r="J34" s="36">
        <f t="shared" si="4"/>
        <v>2</v>
      </c>
      <c r="K34" s="38">
        <f t="shared" si="5"/>
        <v>20</v>
      </c>
    </row>
    <row r="35" spans="2:11" ht="12.75">
      <c r="B35" s="33"/>
      <c r="F35" s="37"/>
      <c r="G35" s="37"/>
      <c r="H35" s="36">
        <v>1</v>
      </c>
      <c r="I35" s="37">
        <f t="shared" si="6"/>
        <v>10</v>
      </c>
      <c r="J35" s="36">
        <f t="shared" si="4"/>
        <v>1</v>
      </c>
      <c r="K35" s="38">
        <f t="shared" si="5"/>
        <v>10</v>
      </c>
    </row>
    <row r="36" spans="1:11" ht="13.5" thickBot="1">
      <c r="A36" s="26"/>
      <c r="B36" s="27"/>
      <c r="C36" s="28"/>
      <c r="D36" s="29"/>
      <c r="E36" s="30"/>
      <c r="F36" s="31"/>
      <c r="G36" s="31"/>
      <c r="H36" s="30">
        <v>1</v>
      </c>
      <c r="I36" s="31">
        <f t="shared" si="6"/>
        <v>10</v>
      </c>
      <c r="J36" s="1">
        <f t="shared" si="4"/>
        <v>0</v>
      </c>
      <c r="K36" s="2">
        <f t="shared" si="5"/>
        <v>0</v>
      </c>
    </row>
    <row r="37" spans="1:11" ht="13.5" thickBot="1">
      <c r="A37" s="26" t="s">
        <v>47</v>
      </c>
      <c r="B37" s="27">
        <v>38525</v>
      </c>
      <c r="C37" s="28"/>
      <c r="D37" s="29" t="s">
        <v>48</v>
      </c>
      <c r="E37" s="30">
        <v>1</v>
      </c>
      <c r="F37" s="31">
        <v>686.42</v>
      </c>
      <c r="G37" s="31">
        <f>F37*E37</f>
        <v>686.42</v>
      </c>
      <c r="H37" s="30">
        <v>1</v>
      </c>
      <c r="I37" s="31">
        <f>H37*F37</f>
        <v>686.42</v>
      </c>
      <c r="J37" s="1">
        <f>E37-H37</f>
        <v>0</v>
      </c>
      <c r="K37" s="2">
        <f>J37*F37</f>
        <v>0</v>
      </c>
    </row>
    <row r="38" spans="3:11" ht="12.75">
      <c r="C38" s="34" t="s">
        <v>15</v>
      </c>
      <c r="G38" s="37">
        <f>G37+G27+G24+G17+G5+G4+G3+G2</f>
        <v>2712.3599999999997</v>
      </c>
      <c r="I38" s="37">
        <f>SUM(I2:I37)</f>
        <v>2437.74</v>
      </c>
      <c r="K38" s="37">
        <f>K37+K36+K26+K23+K16+K4+K3+K2</f>
        <v>274.62</v>
      </c>
    </row>
    <row r="39" spans="1:11" ht="25.5">
      <c r="A39" s="40" t="s">
        <v>8</v>
      </c>
      <c r="B39" s="40" t="s">
        <v>0</v>
      </c>
      <c r="C39" s="40" t="s">
        <v>1</v>
      </c>
      <c r="D39" s="41" t="s">
        <v>2</v>
      </c>
      <c r="E39" s="40" t="s">
        <v>3</v>
      </c>
      <c r="F39" s="40" t="s">
        <v>4</v>
      </c>
      <c r="G39" s="40" t="s">
        <v>6</v>
      </c>
      <c r="H39" s="40" t="s">
        <v>5</v>
      </c>
      <c r="I39" s="40" t="s">
        <v>7</v>
      </c>
      <c r="J39" s="40" t="s">
        <v>18</v>
      </c>
      <c r="K39" s="40" t="s">
        <v>17</v>
      </c>
    </row>
    <row r="40" spans="3:11" ht="12.75">
      <c r="C40" s="34" t="s">
        <v>15</v>
      </c>
      <c r="F40" s="37"/>
      <c r="G40" s="37">
        <f>G38</f>
        <v>2712.3599999999997</v>
      </c>
      <c r="I40" s="37">
        <f>I38</f>
        <v>2437.74</v>
      </c>
      <c r="K40" s="37">
        <f>K38</f>
        <v>274.62</v>
      </c>
    </row>
    <row r="41" spans="1:11" ht="13.5" thickBot="1">
      <c r="A41" s="26" t="s">
        <v>55</v>
      </c>
      <c r="B41" s="27">
        <v>38525</v>
      </c>
      <c r="C41" s="28"/>
      <c r="D41" s="29" t="s">
        <v>54</v>
      </c>
      <c r="E41" s="30">
        <v>1</v>
      </c>
      <c r="F41" s="31">
        <v>35</v>
      </c>
      <c r="G41" s="31">
        <f>F41*E41</f>
        <v>35</v>
      </c>
      <c r="H41" s="30">
        <v>1</v>
      </c>
      <c r="I41" s="31">
        <f>H41*F41</f>
        <v>35</v>
      </c>
      <c r="J41" s="1">
        <f>E41-H41</f>
        <v>0</v>
      </c>
      <c r="K41" s="2">
        <f>J41*F41</f>
        <v>0</v>
      </c>
    </row>
    <row r="42" spans="1:11" ht="12.75">
      <c r="A42" s="16" t="s">
        <v>16</v>
      </c>
      <c r="B42" s="17"/>
      <c r="C42" s="17" t="s">
        <v>25</v>
      </c>
      <c r="D42" s="18"/>
      <c r="E42" s="19">
        <v>1</v>
      </c>
      <c r="F42" s="20">
        <v>106.71</v>
      </c>
      <c r="G42" s="20">
        <f>E42*F42</f>
        <v>106.71</v>
      </c>
      <c r="I42" s="37">
        <f>H42*F42</f>
        <v>0</v>
      </c>
      <c r="J42" s="36">
        <f>E42-H42</f>
        <v>1</v>
      </c>
      <c r="K42" s="37">
        <f>J42*F42</f>
        <v>106.71</v>
      </c>
    </row>
    <row r="43" spans="1:11" ht="13.5" thickBot="1">
      <c r="A43" s="26"/>
      <c r="B43" s="27"/>
      <c r="C43" s="28"/>
      <c r="D43" s="29"/>
      <c r="E43" s="30"/>
      <c r="F43" s="31"/>
      <c r="G43" s="31"/>
      <c r="H43" s="30">
        <v>1</v>
      </c>
      <c r="I43" s="31">
        <f>H43*F42</f>
        <v>106.71</v>
      </c>
      <c r="J43" s="1">
        <f>J42-H43</f>
        <v>0</v>
      </c>
      <c r="K43" s="2">
        <f>K42-I43</f>
        <v>0</v>
      </c>
    </row>
    <row r="44" spans="1:11" ht="12.75">
      <c r="A44" s="32" t="s">
        <v>24</v>
      </c>
      <c r="B44" s="33"/>
      <c r="C44" s="17" t="s">
        <v>25</v>
      </c>
      <c r="E44" s="36">
        <v>6</v>
      </c>
      <c r="F44" s="37">
        <v>50</v>
      </c>
      <c r="G44" s="37">
        <f>E44*F44</f>
        <v>300</v>
      </c>
      <c r="I44" s="37">
        <f>H44*F44</f>
        <v>0</v>
      </c>
      <c r="J44" s="36">
        <f>E44-H44</f>
        <v>6</v>
      </c>
      <c r="K44" s="37">
        <f>J44*F44</f>
        <v>300</v>
      </c>
    </row>
    <row r="45" spans="2:11" ht="12.75">
      <c r="B45" s="33">
        <v>38387</v>
      </c>
      <c r="F45" s="37"/>
      <c r="G45" s="37"/>
      <c r="H45" s="36">
        <v>1</v>
      </c>
      <c r="I45" s="37">
        <f>H45*50</f>
        <v>50</v>
      </c>
      <c r="J45" s="36">
        <f aca="true" t="shared" si="7" ref="J45:K49">J44-H45</f>
        <v>5</v>
      </c>
      <c r="K45" s="38">
        <f t="shared" si="7"/>
        <v>250</v>
      </c>
    </row>
    <row r="46" spans="2:11" ht="12.75">
      <c r="B46" s="33">
        <v>38448</v>
      </c>
      <c r="F46" s="37"/>
      <c r="G46" s="37"/>
      <c r="H46" s="36">
        <v>1</v>
      </c>
      <c r="I46" s="37">
        <f>H46*50</f>
        <v>50</v>
      </c>
      <c r="J46" s="36">
        <f t="shared" si="7"/>
        <v>4</v>
      </c>
      <c r="K46" s="38">
        <f t="shared" si="7"/>
        <v>200</v>
      </c>
    </row>
    <row r="47" spans="2:11" ht="12.75">
      <c r="B47" s="33">
        <v>38497</v>
      </c>
      <c r="F47" s="37"/>
      <c r="G47" s="37"/>
      <c r="H47" s="36">
        <v>2</v>
      </c>
      <c r="I47" s="37">
        <f>H47*50</f>
        <v>100</v>
      </c>
      <c r="J47" s="36">
        <f t="shared" si="7"/>
        <v>2</v>
      </c>
      <c r="K47" s="38">
        <f t="shared" si="7"/>
        <v>100</v>
      </c>
    </row>
    <row r="48" spans="2:11" ht="12.75">
      <c r="B48" s="33">
        <v>38509</v>
      </c>
      <c r="F48" s="37"/>
      <c r="G48" s="37"/>
      <c r="H48" s="36">
        <v>1</v>
      </c>
      <c r="I48" s="37">
        <f>H48*50</f>
        <v>50</v>
      </c>
      <c r="J48" s="36">
        <f t="shared" si="7"/>
        <v>1</v>
      </c>
      <c r="K48" s="38">
        <f t="shared" si="7"/>
        <v>50</v>
      </c>
    </row>
    <row r="49" spans="1:11" ht="13.5" thickBot="1">
      <c r="A49" s="26"/>
      <c r="B49" s="27">
        <v>38525</v>
      </c>
      <c r="C49" s="28"/>
      <c r="D49" s="29"/>
      <c r="E49" s="30"/>
      <c r="F49" s="31"/>
      <c r="G49" s="31"/>
      <c r="H49" s="30">
        <v>1</v>
      </c>
      <c r="I49" s="31">
        <f>H49*50</f>
        <v>50</v>
      </c>
      <c r="J49" s="1">
        <f t="shared" si="7"/>
        <v>0</v>
      </c>
      <c r="K49" s="2">
        <f t="shared" si="7"/>
        <v>0</v>
      </c>
    </row>
    <row r="50" spans="1:11" ht="13.5" customHeight="1">
      <c r="A50" s="16" t="s">
        <v>11</v>
      </c>
      <c r="B50" s="17"/>
      <c r="C50" s="17" t="s">
        <v>25</v>
      </c>
      <c r="D50" s="18"/>
      <c r="E50" s="19">
        <v>4</v>
      </c>
      <c r="F50" s="20">
        <v>10</v>
      </c>
      <c r="G50" s="20">
        <f>E50*F50</f>
        <v>40</v>
      </c>
      <c r="I50" s="37">
        <f>H50*F50</f>
        <v>0</v>
      </c>
      <c r="J50" s="4">
        <f>E50-H50</f>
        <v>4</v>
      </c>
      <c r="K50" s="25">
        <f>J50*F50</f>
        <v>40</v>
      </c>
    </row>
    <row r="51" spans="1:11" ht="13.5" thickBot="1">
      <c r="A51" s="5"/>
      <c r="B51" s="6"/>
      <c r="C51" s="28"/>
      <c r="D51" s="29"/>
      <c r="E51" s="30"/>
      <c r="F51" s="31"/>
      <c r="G51" s="31"/>
      <c r="H51" s="30">
        <v>4</v>
      </c>
      <c r="I51" s="31">
        <f>H51*F50</f>
        <v>40</v>
      </c>
      <c r="J51" s="1">
        <f>J50-H51</f>
        <v>0</v>
      </c>
      <c r="K51" s="2">
        <f>K50-I51</f>
        <v>0</v>
      </c>
    </row>
    <row r="52" spans="1:11" ht="13.5" thickBot="1">
      <c r="A52" s="26" t="s">
        <v>12</v>
      </c>
      <c r="B52" s="27">
        <v>38387</v>
      </c>
      <c r="C52" s="28"/>
      <c r="D52" s="29" t="s">
        <v>29</v>
      </c>
      <c r="E52" s="30">
        <v>1</v>
      </c>
      <c r="F52" s="31">
        <v>240</v>
      </c>
      <c r="G52" s="31">
        <f>E52*F52</f>
        <v>240</v>
      </c>
      <c r="H52" s="30">
        <v>1</v>
      </c>
      <c r="I52" s="31">
        <f>H52*F52</f>
        <v>240</v>
      </c>
      <c r="J52" s="1">
        <f>E52-H52</f>
        <v>0</v>
      </c>
      <c r="K52" s="3">
        <f>J52*F52</f>
        <v>0</v>
      </c>
    </row>
    <row r="53" spans="1:11" ht="13.5" thickBot="1">
      <c r="A53" s="26" t="s">
        <v>12</v>
      </c>
      <c r="B53" s="27">
        <v>38525</v>
      </c>
      <c r="C53" s="28"/>
      <c r="D53" s="29" t="s">
        <v>53</v>
      </c>
      <c r="E53" s="30">
        <v>1</v>
      </c>
      <c r="F53" s="31">
        <v>160</v>
      </c>
      <c r="G53" s="31">
        <f>E53*F53</f>
        <v>160</v>
      </c>
      <c r="H53" s="30">
        <v>1</v>
      </c>
      <c r="I53" s="31">
        <f>H53*F53</f>
        <v>160</v>
      </c>
      <c r="J53" s="1">
        <f>E53-H53</f>
        <v>0</v>
      </c>
      <c r="K53" s="3">
        <f>J53*F53</f>
        <v>0</v>
      </c>
    </row>
    <row r="54" spans="1:11" ht="12.75">
      <c r="A54" s="16" t="s">
        <v>21</v>
      </c>
      <c r="B54" s="17"/>
      <c r="C54" s="17" t="s">
        <v>25</v>
      </c>
      <c r="D54" s="18"/>
      <c r="E54" s="19">
        <v>4</v>
      </c>
      <c r="F54" s="20">
        <v>1.5</v>
      </c>
      <c r="G54" s="20">
        <f>E54*F54</f>
        <v>6</v>
      </c>
      <c r="I54" s="37">
        <f>H54*F54</f>
        <v>0</v>
      </c>
      <c r="J54" s="36">
        <f>E54-H54</f>
        <v>4</v>
      </c>
      <c r="K54" s="37">
        <f>J54*F54</f>
        <v>6</v>
      </c>
    </row>
    <row r="55" spans="1:11" ht="13.5" thickBot="1">
      <c r="A55" s="26"/>
      <c r="B55" s="27">
        <v>38387</v>
      </c>
      <c r="C55" s="28"/>
      <c r="D55" s="29"/>
      <c r="E55" s="30"/>
      <c r="F55" s="31"/>
      <c r="G55" s="31"/>
      <c r="H55" s="30">
        <v>4</v>
      </c>
      <c r="I55" s="31">
        <f>H55*1.5</f>
        <v>6</v>
      </c>
      <c r="J55" s="1">
        <f>J54-H55</f>
        <v>0</v>
      </c>
      <c r="K55" s="2">
        <f>K54-I55</f>
        <v>0</v>
      </c>
    </row>
    <row r="56" spans="1:11" ht="12.75">
      <c r="A56" s="32" t="s">
        <v>23</v>
      </c>
      <c r="B56" s="33"/>
      <c r="C56" s="17" t="s">
        <v>25</v>
      </c>
      <c r="E56" s="36">
        <v>32</v>
      </c>
      <c r="F56" s="37">
        <v>9</v>
      </c>
      <c r="G56" s="37">
        <f>E56*F56</f>
        <v>288</v>
      </c>
      <c r="I56" s="37">
        <f>H56*F56</f>
        <v>0</v>
      </c>
      <c r="J56" s="36">
        <f>E56-H56</f>
        <v>32</v>
      </c>
      <c r="K56" s="37">
        <f>J56*F56</f>
        <v>288</v>
      </c>
    </row>
    <row r="57" spans="2:11" ht="12.75">
      <c r="B57" s="33">
        <v>38387</v>
      </c>
      <c r="F57" s="37"/>
      <c r="G57" s="37"/>
      <c r="H57" s="36">
        <v>1</v>
      </c>
      <c r="I57" s="37">
        <f>H57*9</f>
        <v>9</v>
      </c>
      <c r="J57" s="36">
        <f>J56-H57</f>
        <v>31</v>
      </c>
      <c r="K57" s="38">
        <f>K56-I57</f>
        <v>279</v>
      </c>
    </row>
    <row r="58" spans="1:11" ht="13.5" thickBot="1">
      <c r="A58" s="26"/>
      <c r="B58" s="27">
        <v>38387</v>
      </c>
      <c r="C58" s="28"/>
      <c r="D58" s="29"/>
      <c r="E58" s="30"/>
      <c r="F58" s="31"/>
      <c r="G58" s="31"/>
      <c r="H58" s="30">
        <v>8</v>
      </c>
      <c r="I58" s="31">
        <f>H58*9</f>
        <v>72</v>
      </c>
      <c r="J58" s="1">
        <f>J57-H58</f>
        <v>23</v>
      </c>
      <c r="K58" s="2">
        <f>K57-I58</f>
        <v>207</v>
      </c>
    </row>
    <row r="59" spans="1:11" ht="12.75">
      <c r="A59" s="16" t="s">
        <v>19</v>
      </c>
      <c r="B59" s="17"/>
      <c r="C59" s="17" t="s">
        <v>25</v>
      </c>
      <c r="D59" s="18"/>
      <c r="E59" s="19">
        <v>19</v>
      </c>
      <c r="F59" s="20">
        <v>3.5</v>
      </c>
      <c r="G59" s="20">
        <f>E59*F59</f>
        <v>66.5</v>
      </c>
      <c r="I59" s="37">
        <f>H59*F59</f>
        <v>0</v>
      </c>
      <c r="J59" s="36">
        <f>E59-H59</f>
        <v>19</v>
      </c>
      <c r="K59" s="37">
        <f>J59*F59</f>
        <v>66.5</v>
      </c>
    </row>
    <row r="60" spans="1:11" ht="13.5" thickBot="1">
      <c r="A60" s="5"/>
      <c r="B60" s="27">
        <v>38496</v>
      </c>
      <c r="C60" s="28"/>
      <c r="D60" s="29"/>
      <c r="E60" s="30"/>
      <c r="F60" s="31"/>
      <c r="G60" s="31"/>
      <c r="H60" s="30">
        <v>1</v>
      </c>
      <c r="I60" s="31">
        <f>H60*3.5</f>
        <v>3.5</v>
      </c>
      <c r="J60" s="1">
        <f>J59-H60</f>
        <v>18</v>
      </c>
      <c r="K60" s="2">
        <f>K59-I60</f>
        <v>63</v>
      </c>
    </row>
    <row r="61" spans="1:11" ht="13.5" thickBot="1">
      <c r="A61" s="5" t="s">
        <v>9</v>
      </c>
      <c r="B61" s="6"/>
      <c r="C61" s="6" t="s">
        <v>25</v>
      </c>
      <c r="D61" s="7"/>
      <c r="E61" s="8">
        <v>2</v>
      </c>
      <c r="F61" s="9">
        <v>8</v>
      </c>
      <c r="G61" s="9">
        <f>E61*F61</f>
        <v>16</v>
      </c>
      <c r="H61" s="30"/>
      <c r="I61" s="31">
        <f aca="true" t="shared" si="8" ref="I61:I67">H61*F61</f>
        <v>0</v>
      </c>
      <c r="J61" s="1">
        <f aca="true" t="shared" si="9" ref="J61:J67">E61-H61</f>
        <v>2</v>
      </c>
      <c r="K61" s="3">
        <f aca="true" t="shared" si="10" ref="K61:K67">J61*F61</f>
        <v>16</v>
      </c>
    </row>
    <row r="62" spans="1:11" ht="13.5" thickBot="1">
      <c r="A62" s="26" t="s">
        <v>37</v>
      </c>
      <c r="B62" s="27">
        <v>38441</v>
      </c>
      <c r="C62" s="28"/>
      <c r="D62" s="29" t="s">
        <v>38</v>
      </c>
      <c r="E62" s="30">
        <v>1</v>
      </c>
      <c r="F62" s="31">
        <v>680</v>
      </c>
      <c r="G62" s="31">
        <f>F62*E62</f>
        <v>680</v>
      </c>
      <c r="H62" s="30">
        <v>1</v>
      </c>
      <c r="I62" s="31">
        <f t="shared" si="8"/>
        <v>680</v>
      </c>
      <c r="J62" s="1">
        <f t="shared" si="9"/>
        <v>0</v>
      </c>
      <c r="K62" s="2">
        <f t="shared" si="10"/>
        <v>0</v>
      </c>
    </row>
    <row r="63" spans="1:11" ht="13.5" thickBot="1">
      <c r="A63" s="26" t="s">
        <v>30</v>
      </c>
      <c r="B63" s="27">
        <v>38387</v>
      </c>
      <c r="C63" s="28"/>
      <c r="D63" s="29" t="s">
        <v>31</v>
      </c>
      <c r="E63" s="30">
        <v>2</v>
      </c>
      <c r="F63" s="31">
        <v>48</v>
      </c>
      <c r="G63" s="31">
        <f>F63*E63</f>
        <v>96</v>
      </c>
      <c r="H63" s="30">
        <v>2</v>
      </c>
      <c r="I63" s="31">
        <f t="shared" si="8"/>
        <v>96</v>
      </c>
      <c r="J63" s="1">
        <f t="shared" si="9"/>
        <v>0</v>
      </c>
      <c r="K63" s="2">
        <f t="shared" si="10"/>
        <v>0</v>
      </c>
    </row>
    <row r="64" spans="1:11" ht="13.5" thickBot="1">
      <c r="A64" s="26" t="s">
        <v>32</v>
      </c>
      <c r="B64" s="27">
        <v>38387</v>
      </c>
      <c r="C64" s="28"/>
      <c r="D64" s="29" t="s">
        <v>33</v>
      </c>
      <c r="E64" s="30">
        <v>4</v>
      </c>
      <c r="F64" s="31">
        <v>32.5</v>
      </c>
      <c r="G64" s="31">
        <f>F64*E64</f>
        <v>130</v>
      </c>
      <c r="H64" s="30">
        <v>4</v>
      </c>
      <c r="I64" s="31">
        <f t="shared" si="8"/>
        <v>130</v>
      </c>
      <c r="J64" s="1">
        <f t="shared" si="9"/>
        <v>0</v>
      </c>
      <c r="K64" s="2">
        <f t="shared" si="10"/>
        <v>0</v>
      </c>
    </row>
    <row r="65" spans="1:11" ht="13.5" thickBot="1">
      <c r="A65" s="26" t="s">
        <v>51</v>
      </c>
      <c r="B65" s="27">
        <v>38525</v>
      </c>
      <c r="C65" s="28"/>
      <c r="D65" s="29" t="s">
        <v>52</v>
      </c>
      <c r="E65" s="30">
        <v>2</v>
      </c>
      <c r="F65" s="31">
        <v>5</v>
      </c>
      <c r="G65" s="31">
        <f>F65*E65</f>
        <v>10</v>
      </c>
      <c r="H65" s="30">
        <v>2</v>
      </c>
      <c r="I65" s="31">
        <f t="shared" si="8"/>
        <v>10</v>
      </c>
      <c r="J65" s="1">
        <f t="shared" si="9"/>
        <v>0</v>
      </c>
      <c r="K65" s="2">
        <f t="shared" si="10"/>
        <v>0</v>
      </c>
    </row>
    <row r="66" spans="1:11" ht="13.5" thickBot="1">
      <c r="A66" s="26" t="s">
        <v>34</v>
      </c>
      <c r="B66" s="27">
        <v>38387</v>
      </c>
      <c r="C66" s="28"/>
      <c r="D66" s="29" t="s">
        <v>35</v>
      </c>
      <c r="E66" s="30">
        <v>2</v>
      </c>
      <c r="F66" s="31">
        <v>25.5</v>
      </c>
      <c r="G66" s="31">
        <f>F66*E66</f>
        <v>51</v>
      </c>
      <c r="H66" s="30">
        <v>2</v>
      </c>
      <c r="I66" s="31">
        <f t="shared" si="8"/>
        <v>51</v>
      </c>
      <c r="J66" s="1">
        <f t="shared" si="9"/>
        <v>0</v>
      </c>
      <c r="K66" s="2">
        <f t="shared" si="10"/>
        <v>0</v>
      </c>
    </row>
    <row r="67" spans="1:11" ht="12.75">
      <c r="A67" s="16" t="s">
        <v>10</v>
      </c>
      <c r="B67" s="17"/>
      <c r="C67" s="17" t="s">
        <v>25</v>
      </c>
      <c r="D67" s="18"/>
      <c r="E67" s="19">
        <v>20</v>
      </c>
      <c r="F67" s="20">
        <v>2</v>
      </c>
      <c r="G67" s="20">
        <f>E67*F67</f>
        <v>40</v>
      </c>
      <c r="I67" s="37">
        <f t="shared" si="8"/>
        <v>0</v>
      </c>
      <c r="J67" s="36">
        <f t="shared" si="9"/>
        <v>20</v>
      </c>
      <c r="K67" s="37">
        <f t="shared" si="10"/>
        <v>40</v>
      </c>
    </row>
    <row r="68" spans="1:11" ht="13.5" thickBot="1">
      <c r="A68" s="26"/>
      <c r="B68" s="27">
        <v>38387</v>
      </c>
      <c r="C68" s="28"/>
      <c r="D68" s="29"/>
      <c r="E68" s="30"/>
      <c r="F68" s="31"/>
      <c r="G68" s="31"/>
      <c r="H68" s="30">
        <v>17</v>
      </c>
      <c r="I68" s="31">
        <f>H68*2</f>
        <v>34</v>
      </c>
      <c r="J68" s="1">
        <f>J67-H68</f>
        <v>3</v>
      </c>
      <c r="K68" s="2">
        <f>K67-I68</f>
        <v>6</v>
      </c>
    </row>
    <row r="69" spans="1:11" ht="13.5" thickBot="1">
      <c r="A69" s="26" t="s">
        <v>41</v>
      </c>
      <c r="B69" s="27">
        <v>38497</v>
      </c>
      <c r="C69" s="28"/>
      <c r="D69" s="29" t="s">
        <v>42</v>
      </c>
      <c r="E69" s="30">
        <v>1</v>
      </c>
      <c r="F69" s="31">
        <v>76</v>
      </c>
      <c r="G69" s="31">
        <f>F69*E69</f>
        <v>76</v>
      </c>
      <c r="H69" s="30">
        <v>1</v>
      </c>
      <c r="I69" s="31">
        <f>H69*F69</f>
        <v>76</v>
      </c>
      <c r="J69" s="1">
        <f>E69-H69</f>
        <v>0</v>
      </c>
      <c r="K69" s="2">
        <f>J69*F69</f>
        <v>0</v>
      </c>
    </row>
    <row r="70" spans="1:11" ht="13.5" thickBot="1">
      <c r="A70" s="26" t="s">
        <v>43</v>
      </c>
      <c r="B70" s="27">
        <v>38497</v>
      </c>
      <c r="C70" s="28"/>
      <c r="D70" s="29" t="s">
        <v>44</v>
      </c>
      <c r="E70" s="30">
        <v>1</v>
      </c>
      <c r="F70" s="31">
        <v>1005</v>
      </c>
      <c r="G70" s="31">
        <f>F70*E70</f>
        <v>1005</v>
      </c>
      <c r="H70" s="30">
        <v>1</v>
      </c>
      <c r="I70" s="31">
        <f>H70*F70</f>
        <v>1005</v>
      </c>
      <c r="J70" s="1">
        <f>E70-H70</f>
        <v>0</v>
      </c>
      <c r="K70" s="2">
        <f>J70*F70</f>
        <v>0</v>
      </c>
    </row>
    <row r="71" spans="1:11" ht="13.5" thickBot="1">
      <c r="A71" s="26" t="s">
        <v>14</v>
      </c>
      <c r="B71" s="28"/>
      <c r="C71" s="28"/>
      <c r="D71" s="29"/>
      <c r="E71" s="30"/>
      <c r="F71" s="28"/>
      <c r="G71" s="31"/>
      <c r="H71" s="30"/>
      <c r="I71" s="31">
        <v>1474.26</v>
      </c>
      <c r="J71" s="1"/>
      <c r="K71" s="3"/>
    </row>
    <row r="72" spans="1:11" ht="13.5" thickBot="1">
      <c r="A72" s="26" t="s">
        <v>13</v>
      </c>
      <c r="B72" s="28"/>
      <c r="C72" s="28"/>
      <c r="D72" s="29"/>
      <c r="E72" s="30"/>
      <c r="F72" s="28"/>
      <c r="G72" s="31"/>
      <c r="H72" s="30"/>
      <c r="I72" s="31">
        <v>2657.57</v>
      </c>
      <c r="J72" s="1"/>
      <c r="K72" s="3"/>
    </row>
    <row r="73" spans="3:11" ht="12.75">
      <c r="C73" s="34" t="s">
        <v>26</v>
      </c>
      <c r="G73" s="37">
        <f>SUM(G40:G72)</f>
        <v>6058.57</v>
      </c>
      <c r="I73" s="37">
        <f>SUM(I40:I72)</f>
        <v>9623.78</v>
      </c>
      <c r="K73" s="37">
        <f>K40+K41+K43+K49+K51+K52+K53+K55+K58+K60+K61+K62+K63+K64+K65+K66+K68+K69+K70</f>
        <v>566.62</v>
      </c>
    </row>
    <row r="74" ht="12.75">
      <c r="I74" s="42"/>
    </row>
    <row r="75" ht="12.75">
      <c r="I75" s="42"/>
    </row>
  </sheetData>
  <printOptions gridLines="1" horizontalCentered="1"/>
  <pageMargins left="0.1968503937007874" right="0.1968503937007874" top="0.7086614173228347" bottom="0.5511811023622047" header="0.1968503937007874" footer="0.2755905511811024"/>
  <pageSetup horizontalDpi="600" verticalDpi="600" orientation="landscape" paperSize="9" r:id="rId1"/>
  <headerFooter alignWithMargins="0">
    <oddHeader>&amp;L&amp;"Arial Narrow,Gras"Lycée Professionnel E. DELATAILLE
Place des Prébendes
37600 LOCHES&amp;C&amp;"Arial Narrow,Gras italique"&amp;12&amp;UJournal général et de vente des Objets Confectionnés&amp;R&amp;"Arial Narrow,Gras"Année 2005</oddHeader>
    <oddFooter>&amp;L&amp;"Arial,Gras"Journal arrêté le &amp;D&amp;RPage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 Delataille</dc:creator>
  <cp:keywords/>
  <dc:description/>
  <cp:lastModifiedBy>Nanard</cp:lastModifiedBy>
  <cp:lastPrinted>2005-08-22T12:27:19Z</cp:lastPrinted>
  <dcterms:created xsi:type="dcterms:W3CDTF">2004-01-16T07:52:58Z</dcterms:created>
  <dcterms:modified xsi:type="dcterms:W3CDTF">2006-05-11T17:56:58Z</dcterms:modified>
  <cp:category/>
  <cp:version/>
  <cp:contentType/>
  <cp:contentStatus/>
</cp:coreProperties>
</file>